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maJane\Nextcloud\Company\20xx Financial Surv Forms and Instr\2024 Study\"/>
    </mc:Choice>
  </mc:AlternateContent>
  <xr:revisionPtr revIDLastSave="0" documentId="13_ncr:1_{130457E9-8899-4F81-8282-8452B8B4B4DD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9" i="1" l="1"/>
  <c r="C88" i="1"/>
  <c r="C87" i="1"/>
  <c r="C85" i="1"/>
  <c r="C84" i="1"/>
  <c r="C83" i="1"/>
  <c r="C82" i="1"/>
  <c r="C81" i="1"/>
  <c r="C79" i="1"/>
  <c r="C78" i="1"/>
  <c r="C75" i="1"/>
  <c r="C76" i="1"/>
  <c r="C103" i="1"/>
  <c r="C102" i="1"/>
  <c r="C101" i="1"/>
  <c r="C100" i="1"/>
  <c r="C99" i="1"/>
  <c r="C98" i="1"/>
  <c r="C97" i="1"/>
  <c r="C96" i="1"/>
  <c r="C95" i="1"/>
  <c r="C94" i="1"/>
  <c r="C105" i="1"/>
  <c r="C71" i="1"/>
  <c r="C110" i="1" s="1"/>
  <c r="C70" i="1"/>
  <c r="C109" i="1" s="1"/>
  <c r="C69" i="1"/>
  <c r="C108" i="1" s="1"/>
  <c r="C63" i="1"/>
  <c r="C65" i="1" s="1"/>
  <c r="C56" i="1"/>
  <c r="C58" i="1" s="1"/>
  <c r="C31" i="1"/>
  <c r="C86" i="1" s="1"/>
  <c r="C114" i="1" s="1"/>
  <c r="C25" i="1"/>
  <c r="C80" i="1" s="1"/>
  <c r="C113" i="1" s="1"/>
  <c r="C22" i="1"/>
  <c r="C77" i="1" s="1"/>
  <c r="C112" i="1" s="1"/>
  <c r="C19" i="1"/>
  <c r="C74" i="1" s="1"/>
  <c r="C111" i="1" s="1"/>
  <c r="C35" i="1" l="1"/>
  <c r="C90" i="1" l="1"/>
  <c r="C16" i="1" l="1"/>
  <c r="C72" i="1" s="1"/>
  <c r="C9" i="1"/>
  <c r="C17" i="1" l="1"/>
  <c r="C73" i="1" l="1"/>
  <c r="C104" i="1" s="1"/>
  <c r="C37" i="1"/>
  <c r="C44" i="1" l="1"/>
  <c r="C91" i="1"/>
  <c r="C38" i="1"/>
  <c r="C92" i="1" s="1"/>
  <c r="C1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46" authorId="0" shapeId="0" xr:uid="{44C7F899-385D-4F30-BC87-9997B60A9F4A}">
      <text>
        <r>
          <rPr>
            <sz val="10"/>
            <rFont val="Arial"/>
            <family val="2"/>
          </rPr>
          <t>Comment:
    Do not include sales agents or employees below Assistant Superintendent level in the field</t>
        </r>
      </text>
    </comment>
  </commentList>
</comments>
</file>

<file path=xl/sharedStrings.xml><?xml version="1.0" encoding="utf-8"?>
<sst xmlns="http://schemas.openxmlformats.org/spreadsheetml/2006/main" count="110" uniqueCount="103">
  <si>
    <t>Target</t>
  </si>
  <si>
    <t>Total Cost of Sales</t>
  </si>
  <si>
    <t>Gross Profit</t>
  </si>
  <si>
    <t xml:space="preserve">    Financing</t>
  </si>
  <si>
    <t xml:space="preserve">    Sales &amp; Marketing</t>
  </si>
  <si>
    <t xml:space="preserve">    General &amp; Administrative</t>
  </si>
  <si>
    <t>Total Operating Expenses</t>
  </si>
  <si>
    <t>NET OPERATING INCOME</t>
  </si>
  <si>
    <t>Other Expenses</t>
  </si>
  <si>
    <t>NET INCOME</t>
  </si>
  <si>
    <t>Assets</t>
  </si>
  <si>
    <t>Current Assets:</t>
  </si>
  <si>
    <t>Total Current Assets</t>
  </si>
  <si>
    <t>Other Assets</t>
  </si>
  <si>
    <t>Total Assets</t>
  </si>
  <si>
    <t>Liabilities and Equities</t>
  </si>
  <si>
    <t>Liabilities:</t>
  </si>
  <si>
    <t>Total Liabilities</t>
  </si>
  <si>
    <t>Owners' Equity</t>
  </si>
  <si>
    <t>Total Liabilities and Equities</t>
  </si>
  <si>
    <t>Number of Employees:</t>
  </si>
  <si>
    <t>Contact Person:</t>
  </si>
  <si>
    <t>Phone Number:</t>
  </si>
  <si>
    <t># of months</t>
  </si>
  <si>
    <t># units Closed</t>
  </si>
  <si>
    <t>Avg. Sales Price</t>
  </si>
  <si>
    <t xml:space="preserve">INCOME STATEMENT </t>
  </si>
  <si>
    <t>Sales - Single family</t>
  </si>
  <si>
    <t>Cost of Sales</t>
  </si>
  <si>
    <t>Land</t>
  </si>
  <si>
    <t>Permits &amp; Fees</t>
  </si>
  <si>
    <t>Direct Cost</t>
  </si>
  <si>
    <t>Operating Expenses</t>
  </si>
  <si>
    <t xml:space="preserve">    Indirect Cost</t>
  </si>
  <si>
    <t>Field Operations</t>
  </si>
  <si>
    <t>Warranty</t>
  </si>
  <si>
    <t>Interim Financing</t>
  </si>
  <si>
    <t>Closing Cost</t>
  </si>
  <si>
    <t>In-house Commissions</t>
  </si>
  <si>
    <t>Outside Commissions</t>
  </si>
  <si>
    <t>Advertising &amp; Promotion</t>
  </si>
  <si>
    <t>Model Homes</t>
  </si>
  <si>
    <t>Other</t>
  </si>
  <si>
    <t>Salaries</t>
  </si>
  <si>
    <t>Bonus</t>
  </si>
  <si>
    <t>NET OPERATING INCOME (before bonus)</t>
  </si>
  <si>
    <t>Other Income:</t>
  </si>
  <si>
    <t>Cash Discounts</t>
  </si>
  <si>
    <t>Quick Assets</t>
  </si>
  <si>
    <t>Inventories - Land</t>
  </si>
  <si>
    <t>Inventories - Houses</t>
  </si>
  <si>
    <t>Other Current Assets</t>
  </si>
  <si>
    <t>Current Liabilities</t>
  </si>
  <si>
    <t>Long-term Liabilities</t>
  </si>
  <si>
    <t xml:space="preserve">Ratios - Calculated Automatically </t>
  </si>
  <si>
    <t>Targets</t>
  </si>
  <si>
    <t xml:space="preserve">Sales </t>
  </si>
  <si>
    <t xml:space="preserve">Land / Sales </t>
  </si>
  <si>
    <t>Permits &amp; Fees/Sales</t>
  </si>
  <si>
    <t>Direct Cost / Sales</t>
  </si>
  <si>
    <t>Cost of Sales / Sales</t>
  </si>
  <si>
    <t>Indirect Cost / Sales</t>
  </si>
  <si>
    <t>Field Operations / Sales</t>
  </si>
  <si>
    <t>Warranty / Sales</t>
  </si>
  <si>
    <t>Finance / Sales</t>
  </si>
  <si>
    <t>Interim Financing / Sales</t>
  </si>
  <si>
    <t>Closing Costs / Sales</t>
  </si>
  <si>
    <t xml:space="preserve">Sales &amp; Marketing / Sales </t>
  </si>
  <si>
    <t>In-house Commissions / Sales</t>
  </si>
  <si>
    <t>Outside Commissions / Sales</t>
  </si>
  <si>
    <t>Advertising &amp; Promotion / Sales</t>
  </si>
  <si>
    <t>Model Homes / Sales</t>
  </si>
  <si>
    <t>Other / Sales</t>
  </si>
  <si>
    <t>General &amp; Admin / Sales</t>
  </si>
  <si>
    <t>Total Operating Exp / Sales</t>
  </si>
  <si>
    <t xml:space="preserve">Net Profit </t>
  </si>
  <si>
    <t>Net Profit  (Before Bonus)</t>
  </si>
  <si>
    <t xml:space="preserve">Current Ratio </t>
  </si>
  <si>
    <t>Acid Test Ratio</t>
  </si>
  <si>
    <t>Inventory Turnover</t>
  </si>
  <si>
    <t>Asset Turnover</t>
  </si>
  <si>
    <t>Leverage</t>
  </si>
  <si>
    <t>Debt to Equity</t>
  </si>
  <si>
    <t>Return on Investment</t>
  </si>
  <si>
    <t>Return on Assets</t>
  </si>
  <si>
    <t>Breakeven</t>
  </si>
  <si>
    <t>Sales per Employee</t>
  </si>
  <si>
    <t>Permits</t>
  </si>
  <si>
    <t>Direct Costs</t>
  </si>
  <si>
    <t>Indirect Costs</t>
  </si>
  <si>
    <t>Finance</t>
  </si>
  <si>
    <t>Sales &amp; Marketing</t>
  </si>
  <si>
    <t>G&amp;A</t>
  </si>
  <si>
    <t>Net Profit</t>
  </si>
  <si>
    <t>.</t>
  </si>
  <si>
    <t>2024 FINANCIAL ANALYSIS</t>
  </si>
  <si>
    <t>Company Name</t>
  </si>
  <si>
    <r>
      <t>Input your numbers</t>
    </r>
    <r>
      <rPr>
        <b/>
        <i/>
        <sz val="10"/>
        <color rgb="FF604A7B"/>
        <rFont val="Arial"/>
        <family val="2"/>
        <charset val="1"/>
      </rPr>
      <t xml:space="preserve"> only in the shaded areas</t>
    </r>
    <r>
      <rPr>
        <sz val="10"/>
        <rFont val="Arial"/>
        <family val="2"/>
        <charset val="1"/>
      </rPr>
      <t>.                      There are formulas in place to do the computations.</t>
    </r>
  </si>
  <si>
    <t>For Year 2024</t>
  </si>
  <si>
    <t>$2.5M</t>
  </si>
  <si>
    <t>Capital Turnover</t>
  </si>
  <si>
    <t>Working Capital Turnover</t>
  </si>
  <si>
    <t>BALANCE SHEET as of 12/31/2024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</si>
</sst>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164" formatCode="0.0%"/>
    <numFmt numFmtId="165" formatCode="_(\$* #,##0.00_);_(\$* \(#,##0.00\);_(\$* \-??_);_(@_)"/>
    <numFmt numFmtId="166" formatCode="_(\$* #,##0_);_(\$* \(#,##0\);_(\$* \-??_);_(@_)"/>
    <numFmt numFmtId="167" formatCode="0.000"/>
    <numFmt numFmtId="168" formatCode="_(&quot;$&quot;* #,##0_);_(&quot;$&quot;* \(#,##0\);_(&quot;$&quot;* &quot;-&quot;??_);_(@_)"/>
  </numFmts>
  <fonts count="9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i/>
      <sz val="10"/>
      <color rgb="FF604A7B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D7E4BD"/>
        <bgColor rgb="FFC3D69B"/>
      </patternFill>
    </fill>
    <fill>
      <patternFill patternType="solid">
        <fgColor rgb="FFC3D69B"/>
        <bgColor rgb="FFD7E4BD"/>
      </patternFill>
    </fill>
    <fill>
      <patternFill patternType="solid">
        <fgColor rgb="FFCCCCFF"/>
        <bgColor rgb="FFC6D9F1"/>
      </patternFill>
    </fill>
    <fill>
      <patternFill patternType="solid">
        <fgColor rgb="FFC6D9F1"/>
        <bgColor rgb="FFCCCCFF"/>
      </patternFill>
    </fill>
    <fill>
      <patternFill patternType="solid">
        <fgColor rgb="FFA9D08E"/>
        <bgColor rgb="FF000000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Border="0" applyProtection="0"/>
    <xf numFmtId="165" fontId="2" fillId="0" borderId="0" applyBorder="0" applyProtection="0"/>
    <xf numFmtId="9" fontId="2" fillId="0" borderId="0" applyBorder="0" applyProtection="0"/>
    <xf numFmtId="0" fontId="4" fillId="0" borderId="0"/>
  </cellStyleXfs>
  <cellXfs count="84">
    <xf numFmtId="0" fontId="0" fillId="0" borderId="0" xfId="0"/>
    <xf numFmtId="0" fontId="2" fillId="0" borderId="0" xfId="0" applyFont="1"/>
    <xf numFmtId="0" fontId="4" fillId="0" borderId="0" xfId="0" applyFont="1"/>
    <xf numFmtId="0" fontId="5" fillId="3" borderId="0" xfId="0" applyFont="1" applyFill="1" applyAlignment="1">
      <alignment vertical="center"/>
    </xf>
    <xf numFmtId="0" fontId="4" fillId="4" borderId="2" xfId="0" applyFont="1" applyFill="1" applyBorder="1"/>
    <xf numFmtId="0" fontId="4" fillId="0" borderId="3" xfId="0" applyFont="1" applyBorder="1"/>
    <xf numFmtId="0" fontId="4" fillId="0" borderId="5" xfId="0" applyFont="1" applyBorder="1"/>
    <xf numFmtId="0" fontId="7" fillId="6" borderId="7" xfId="0" applyFont="1" applyFill="1" applyBorder="1" applyAlignment="1">
      <alignment horizontal="center"/>
    </xf>
    <xf numFmtId="0" fontId="4" fillId="0" borderId="9" xfId="0" applyFont="1" applyBorder="1"/>
    <xf numFmtId="6" fontId="2" fillId="4" borderId="10" xfId="0" applyNumberFormat="1" applyFont="1" applyFill="1" applyBorder="1"/>
    <xf numFmtId="0" fontId="7" fillId="6" borderId="7" xfId="0" applyFont="1" applyFill="1" applyBorder="1"/>
    <xf numFmtId="0" fontId="7" fillId="6" borderId="8" xfId="0" applyFont="1" applyFill="1" applyBorder="1"/>
    <xf numFmtId="0" fontId="4" fillId="0" borderId="11" xfId="0" applyFont="1" applyBorder="1" applyAlignment="1">
      <alignment horizontal="left" indent="1"/>
    </xf>
    <xf numFmtId="6" fontId="2" fillId="4" borderId="12" xfId="0" applyNumberFormat="1" applyFont="1" applyFill="1" applyBorder="1"/>
    <xf numFmtId="0" fontId="4" fillId="0" borderId="3" xfId="0" applyFont="1" applyBorder="1" applyAlignment="1">
      <alignment horizontal="left" indent="1"/>
    </xf>
    <xf numFmtId="0" fontId="8" fillId="0" borderId="0" xfId="0" applyFont="1"/>
    <xf numFmtId="0" fontId="8" fillId="0" borderId="3" xfId="0" applyFont="1" applyBorder="1"/>
    <xf numFmtId="6" fontId="8" fillId="0" borderId="4" xfId="0" applyNumberFormat="1" applyFont="1" applyBorder="1"/>
    <xf numFmtId="6" fontId="2" fillId="0" borderId="6" xfId="0" applyNumberFormat="1" applyFont="1" applyBorder="1"/>
    <xf numFmtId="0" fontId="4" fillId="0" borderId="11" xfId="0" applyFont="1" applyBorder="1"/>
    <xf numFmtId="0" fontId="4" fillId="0" borderId="3" xfId="0" applyFont="1" applyBorder="1" applyAlignment="1">
      <alignment horizontal="left" indent="2"/>
    </xf>
    <xf numFmtId="0" fontId="3" fillId="0" borderId="3" xfId="0" applyFont="1" applyBorder="1"/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/>
    <xf numFmtId="0" fontId="7" fillId="2" borderId="18" xfId="0" applyFont="1" applyFill="1" applyBorder="1" applyAlignment="1">
      <alignment horizontal="center"/>
    </xf>
    <xf numFmtId="10" fontId="4" fillId="2" borderId="19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2" borderId="19" xfId="0" applyFont="1" applyFill="1" applyBorder="1" applyAlignment="1">
      <alignment horizontal="center"/>
    </xf>
    <xf numFmtId="0" fontId="7" fillId="0" borderId="3" xfId="0" applyFont="1" applyBorder="1" applyAlignment="1">
      <alignment horizontal="left"/>
    </xf>
    <xf numFmtId="10" fontId="4" fillId="2" borderId="19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right"/>
    </xf>
    <xf numFmtId="0" fontId="7" fillId="0" borderId="5" xfId="0" applyFont="1" applyBorder="1" applyAlignment="1">
      <alignment horizontal="left"/>
    </xf>
    <xf numFmtId="0" fontId="4" fillId="5" borderId="16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left"/>
    </xf>
    <xf numFmtId="0" fontId="4" fillId="5" borderId="20" xfId="0" applyFont="1" applyFill="1" applyBorder="1"/>
    <xf numFmtId="0" fontId="4" fillId="2" borderId="21" xfId="0" applyFont="1" applyFill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10" fontId="2" fillId="0" borderId="0" xfId="0" applyNumberFormat="1" applyFont="1"/>
    <xf numFmtId="0" fontId="7" fillId="5" borderId="17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5" xfId="0" applyFont="1" applyFill="1" applyBorder="1" applyAlignment="1">
      <alignment horizontal="center"/>
    </xf>
    <xf numFmtId="6" fontId="2" fillId="0" borderId="23" xfId="0" applyNumberFormat="1" applyFont="1" applyBorder="1"/>
    <xf numFmtId="0" fontId="7" fillId="0" borderId="26" xfId="0" applyFont="1" applyBorder="1"/>
    <xf numFmtId="0" fontId="7" fillId="0" borderId="27" xfId="0" applyFont="1" applyBorder="1"/>
    <xf numFmtId="0" fontId="7" fillId="0" borderId="28" xfId="0" applyFont="1" applyBorder="1"/>
    <xf numFmtId="0" fontId="7" fillId="0" borderId="29" xfId="0" applyFont="1" applyBorder="1"/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32" xfId="0" applyFont="1" applyBorder="1"/>
    <xf numFmtId="0" fontId="7" fillId="4" borderId="33" xfId="0" applyFont="1" applyFill="1" applyBorder="1"/>
    <xf numFmtId="0" fontId="7" fillId="0" borderId="34" xfId="0" applyFont="1" applyBorder="1"/>
    <xf numFmtId="14" fontId="7" fillId="4" borderId="35" xfId="0" applyNumberFormat="1" applyFont="1" applyFill="1" applyBorder="1"/>
    <xf numFmtId="0" fontId="4" fillId="0" borderId="1" xfId="0" applyFont="1" applyBorder="1" applyAlignment="1">
      <alignment horizontal="left" indent="1"/>
    </xf>
    <xf numFmtId="0" fontId="4" fillId="0" borderId="22" xfId="0" applyFont="1" applyBorder="1" applyAlignment="1">
      <alignment horizontal="left" indent="1"/>
    </xf>
    <xf numFmtId="166" fontId="2" fillId="0" borderId="12" xfId="3" applyNumberFormat="1" applyBorder="1" applyProtection="1"/>
    <xf numFmtId="166" fontId="2" fillId="4" borderId="4" xfId="4" applyNumberFormat="1" applyFill="1" applyBorder="1" applyProtection="1"/>
    <xf numFmtId="166" fontId="2" fillId="0" borderId="4" xfId="3" applyNumberFormat="1" applyBorder="1" applyProtection="1"/>
    <xf numFmtId="166" fontId="3" fillId="0" borderId="4" xfId="3" applyNumberFormat="1" applyFont="1" applyBorder="1" applyProtection="1"/>
    <xf numFmtId="166" fontId="3" fillId="0" borderId="4" xfId="4" applyNumberFormat="1" applyFont="1" applyBorder="1" applyProtection="1"/>
    <xf numFmtId="37" fontId="2" fillId="4" borderId="4" xfId="3" applyNumberFormat="1" applyFill="1" applyBorder="1" applyProtection="1"/>
    <xf numFmtId="165" fontId="2" fillId="0" borderId="12" xfId="3" applyBorder="1" applyProtection="1"/>
    <xf numFmtId="165" fontId="2" fillId="0" borderId="4" xfId="3" applyBorder="1" applyProtection="1"/>
    <xf numFmtId="165" fontId="2" fillId="4" borderId="4" xfId="3" applyFill="1" applyBorder="1" applyProtection="1"/>
    <xf numFmtId="165" fontId="2" fillId="4" borderId="4" xfId="4" applyFill="1" applyBorder="1" applyProtection="1"/>
    <xf numFmtId="10" fontId="2" fillId="0" borderId="4" xfId="2" applyNumberFormat="1" applyFont="1" applyBorder="1" applyProtection="1"/>
    <xf numFmtId="10" fontId="7" fillId="0" borderId="4" xfId="2" applyNumberFormat="1" applyFont="1" applyBorder="1" applyProtection="1"/>
    <xf numFmtId="10" fontId="2" fillId="0" borderId="4" xfId="2" applyNumberFormat="1" applyFont="1" applyBorder="1"/>
    <xf numFmtId="10" fontId="7" fillId="0" borderId="6" xfId="2" applyNumberFormat="1" applyFont="1" applyBorder="1" applyProtection="1"/>
    <xf numFmtId="167" fontId="4" fillId="0" borderId="4" xfId="6" applyNumberFormat="1" applyBorder="1"/>
    <xf numFmtId="168" fontId="2" fillId="0" borderId="23" xfId="1" applyNumberFormat="1" applyFont="1" applyBorder="1"/>
    <xf numFmtId="9" fontId="4" fillId="2" borderId="19" xfId="0" applyNumberFormat="1" applyFont="1" applyFill="1" applyBorder="1" applyAlignment="1">
      <alignment horizontal="center"/>
    </xf>
    <xf numFmtId="0" fontId="7" fillId="5" borderId="16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164" fontId="2" fillId="0" borderId="2" xfId="5" applyNumberFormat="1" applyBorder="1" applyProtection="1"/>
    <xf numFmtId="10" fontId="4" fillId="2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left"/>
    </xf>
    <xf numFmtId="10" fontId="7" fillId="0" borderId="23" xfId="2" applyNumberFormat="1" applyFont="1" applyBorder="1" applyProtection="1"/>
    <xf numFmtId="9" fontId="4" fillId="0" borderId="0" xfId="2" applyFont="1"/>
    <xf numFmtId="0" fontId="2" fillId="0" borderId="4" xfId="2" applyNumberFormat="1" applyFont="1" applyBorder="1" applyProtection="1"/>
    <xf numFmtId="168" fontId="2" fillId="4" borderId="4" xfId="1" applyNumberFormat="1" applyFont="1" applyFill="1" applyBorder="1"/>
    <xf numFmtId="0" fontId="4" fillId="5" borderId="0" xfId="0" applyFont="1" applyFill="1" applyAlignment="1">
      <alignment horizontal="center" vertical="center" wrapText="1"/>
    </xf>
  </cellXfs>
  <cellStyles count="7">
    <cellStyle name="Currency" xfId="1" builtinId="4"/>
    <cellStyle name="Currency 2 2" xfId="3" xr:uid="{E5EB02CC-4AF0-4DB2-8D1E-470EB0E2C660}"/>
    <cellStyle name="Currency 2 2 2" xfId="4" xr:uid="{524972A1-52FD-491D-BBBC-0E7CDF3F4435}"/>
    <cellStyle name="Normal" xfId="0" builtinId="0"/>
    <cellStyle name="Normal 2" xfId="6" xr:uid="{C32738AF-CD81-4D8F-B5F6-86C139B6AF0D}"/>
    <cellStyle name="Percent" xfId="2" builtinId="5"/>
    <cellStyle name="Percent 2 2" xfId="5" xr:uid="{9B79C5D9-6D6C-4D7D-8F5F-AE24C405E4E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1666666666666666E-3"/>
          <c:y val="0.18701071833035163"/>
          <c:w val="0.98750000000000004"/>
          <c:h val="0.5880686706231294"/>
        </c:manualLayout>
      </c:layout>
      <c:pie3DChart>
        <c:varyColors val="1"/>
        <c:ser>
          <c:idx val="0"/>
          <c:order val="0"/>
          <c:tx>
            <c:strRef>
              <c:f>Sheet1!$A$68</c:f>
              <c:strCache>
                <c:ptCount val="1"/>
                <c:pt idx="0">
                  <c:v>Targets</c:v>
                </c:pt>
              </c:strCache>
            </c:strRef>
          </c:tx>
          <c:dPt>
            <c:idx val="0"/>
            <c:bubble3D val="0"/>
            <c:spPr>
              <a:solidFill>
                <a:srgbClr val="EEECE1">
                  <a:lumMod val="25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001-4DE6-A724-8F1E0F23D756}"/>
              </c:ext>
            </c:extLst>
          </c:dPt>
          <c:dPt>
            <c:idx val="1"/>
            <c:bubble3D val="0"/>
            <c:spPr>
              <a:solidFill>
                <a:srgbClr val="C0504D">
                  <a:lumMod val="75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001-4DE6-A724-8F1E0F23D756}"/>
              </c:ext>
            </c:extLst>
          </c:dPt>
          <c:dPt>
            <c:idx val="2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001-4DE6-A724-8F1E0F23D756}"/>
              </c:ext>
            </c:extLst>
          </c:dPt>
          <c:dPt>
            <c:idx val="3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001-4DE6-A724-8F1E0F23D756}"/>
              </c:ext>
            </c:extLst>
          </c:dPt>
          <c:dPt>
            <c:idx val="4"/>
            <c:bubble3D val="0"/>
            <c:spPr>
              <a:solidFill>
                <a:srgbClr val="9BBB59">
                  <a:lumMod val="60000"/>
                  <a:lumOff val="40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1001-4DE6-A724-8F1E0F23D756}"/>
              </c:ext>
            </c:extLst>
          </c:dPt>
          <c:dPt>
            <c:idx val="5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001-4DE6-A724-8F1E0F23D756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001-4DE6-A724-8F1E0F23D756}"/>
              </c:ext>
            </c:extLst>
          </c:dPt>
          <c:dPt>
            <c:idx val="7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001-4DE6-A724-8F1E0F23D7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[1]Brookline!$A$112:$A$119</c:f>
              <c:strCache>
                <c:ptCount val="8"/>
                <c:pt idx="2">
                  <c:v>Land</c:v>
                </c:pt>
                <c:pt idx="3">
                  <c:v>Permits</c:v>
                </c:pt>
                <c:pt idx="4">
                  <c:v>Direct Costs</c:v>
                </c:pt>
                <c:pt idx="5">
                  <c:v>Indirect Costs</c:v>
                </c:pt>
                <c:pt idx="6">
                  <c:v>Finance</c:v>
                </c:pt>
                <c:pt idx="7">
                  <c:v>Sales &amp; Marketing</c:v>
                </c:pt>
              </c:strCache>
            </c:strRef>
          </c:cat>
          <c:val>
            <c:numRef>
              <c:f>Sheet1!$B$108:$B$115</c:f>
              <c:numCache>
                <c:formatCode>General</c:formatCode>
                <c:ptCount val="8"/>
                <c:pt idx="0" formatCode="0.00%">
                  <c:v>0.2</c:v>
                </c:pt>
                <c:pt idx="2" formatCode="0.00%">
                  <c:v>0.5</c:v>
                </c:pt>
                <c:pt idx="3" formatCode="0.00%">
                  <c:v>3.5000000000000003E-2</c:v>
                </c:pt>
                <c:pt idx="4" formatCode="0.00%">
                  <c:v>0.04</c:v>
                </c:pt>
                <c:pt idx="5" formatCode="0.00%">
                  <c:v>0.06</c:v>
                </c:pt>
                <c:pt idx="6" formatCode="0.00%">
                  <c:v>4.4999999999999998E-2</c:v>
                </c:pt>
                <c:pt idx="7" formatCode="0.00%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001-4DE6-A724-8F1E0F23D75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1666666666666666E-3"/>
          <c:y val="0.18701071833035163"/>
          <c:w val="0.98750000000000004"/>
          <c:h val="0.5880686706231294"/>
        </c:manualLayout>
      </c:layout>
      <c:pie3DChart>
        <c:varyColors val="1"/>
        <c:ser>
          <c:idx val="0"/>
          <c:order val="0"/>
          <c:tx>
            <c:v>Ratios</c:v>
          </c:tx>
          <c:dPt>
            <c:idx val="0"/>
            <c:bubble3D val="0"/>
            <c:spPr>
              <a:solidFill>
                <a:srgbClr val="EEECE1">
                  <a:lumMod val="25000"/>
                </a:srgb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C75F-49CC-80A6-164393C38499}"/>
              </c:ext>
            </c:extLst>
          </c:dPt>
          <c:dPt>
            <c:idx val="1"/>
            <c:bubble3D val="0"/>
            <c:spPr>
              <a:solidFill>
                <a:srgbClr val="C0504D">
                  <a:lumMod val="75000"/>
                </a:srgb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C75F-49CC-80A6-164393C38499}"/>
              </c:ext>
            </c:extLst>
          </c:dPt>
          <c:dPt>
            <c:idx val="2"/>
            <c:bubble3D val="0"/>
            <c:spPr>
              <a:solidFill>
                <a:srgbClr val="4F81BD">
                  <a:lumMod val="60000"/>
                  <a:lumOff val="40000"/>
                </a:srgb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C75F-49CC-80A6-164393C38499}"/>
              </c:ext>
            </c:extLst>
          </c:dPt>
          <c:dPt>
            <c:idx val="3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C75F-49CC-80A6-164393C38499}"/>
              </c:ext>
            </c:extLst>
          </c:dPt>
          <c:dPt>
            <c:idx val="4"/>
            <c:bubble3D val="0"/>
            <c:spPr>
              <a:solidFill>
                <a:srgbClr val="9BBB59">
                  <a:lumMod val="60000"/>
                  <a:lumOff val="40000"/>
                </a:srgb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C75F-49CC-80A6-164393C38499}"/>
              </c:ext>
            </c:extLst>
          </c:dPt>
          <c:dPt>
            <c:idx val="5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C75F-49CC-80A6-164393C38499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D-C75F-49CC-80A6-164393C38499}"/>
              </c:ext>
            </c:extLst>
          </c:dPt>
          <c:dPt>
            <c:idx val="7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F-C75F-49CC-80A6-164393C384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[1]Brookline!$A$112:$A$119</c:f>
              <c:strCache>
                <c:ptCount val="8"/>
                <c:pt idx="2">
                  <c:v>Land</c:v>
                </c:pt>
                <c:pt idx="3">
                  <c:v>Permits</c:v>
                </c:pt>
                <c:pt idx="4">
                  <c:v>Direct Costs</c:v>
                </c:pt>
                <c:pt idx="5">
                  <c:v>Indirect Costs</c:v>
                </c:pt>
                <c:pt idx="6">
                  <c:v>Finance</c:v>
                </c:pt>
                <c:pt idx="7">
                  <c:v>Sales &amp; Marketing</c:v>
                </c:pt>
              </c:strCache>
            </c:strRef>
          </c:cat>
          <c:val>
            <c:numRef>
              <c:f>Sheet1!$C$108:$C$115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75F-49CC-80A6-164393C3849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117</xdr:row>
      <xdr:rowOff>0</xdr:rowOff>
    </xdr:from>
    <xdr:to>
      <xdr:col>2</xdr:col>
      <xdr:colOff>1067390</xdr:colOff>
      <xdr:row>133</xdr:row>
      <xdr:rowOff>52136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C4AEE77-11DA-4DA2-8C87-968D20021C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117</xdr:row>
      <xdr:rowOff>0</xdr:rowOff>
    </xdr:from>
    <xdr:to>
      <xdr:col>11</xdr:col>
      <xdr:colOff>324440</xdr:colOff>
      <xdr:row>133</xdr:row>
      <xdr:rowOff>52136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393EBB1-09CB-456F-8FB7-001001D662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heshinngroup-my.sharepoint.com/personal/ejswilder_shinngroup_net/Documents/Builder%20Groups/Builder%20Exchange/Builder%20Exchange%20Annual%20Financial%20Review.xlsx" TargetMode="External"/><Relationship Id="rId1" Type="http://schemas.openxmlformats.org/officeDocument/2006/relationships/externalLinkPath" Target="https://theshinngroup-my.sharepoint.com/personal/ejswilder_shinngroup_net/Documents/Builder%20Groups/Builder%20Exchange/Builder%20Exchange%20Annual%20Financial%20Revi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 Data - Year End 2024"/>
      <sheetName val="Combined Data - Year End 2023"/>
      <sheetName val="Combined Data - Year End 2022"/>
      <sheetName val="Combined Data - Year End 2021"/>
      <sheetName val="Combined Data - Year End 2020"/>
      <sheetName val="Combined Data -  Year End 2019"/>
      <sheetName val="Company Info - Update"/>
      <sheetName val="Brookline"/>
      <sheetName val="Baessler"/>
      <sheetName val="Capstone"/>
      <sheetName val="De Young"/>
      <sheetName val="French Bros"/>
      <sheetName val="Kartchner"/>
      <sheetName val="New Tradition"/>
      <sheetName val="Piedmont"/>
      <sheetName val="StyleCraft"/>
      <sheetName val="TimberCraft"/>
      <sheetName val="Timberlake"/>
      <sheetName val="Tim O'Brie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4">
          <cell r="A114" t="str">
            <v>Land</v>
          </cell>
        </row>
        <row r="115">
          <cell r="A115" t="str">
            <v>Permits</v>
          </cell>
        </row>
        <row r="116">
          <cell r="A116" t="str">
            <v>Direct Costs</v>
          </cell>
        </row>
        <row r="117">
          <cell r="A117" t="str">
            <v>Indirect Costs</v>
          </cell>
        </row>
        <row r="118">
          <cell r="A118" t="str">
            <v>Finance</v>
          </cell>
        </row>
        <row r="119">
          <cell r="A119" t="str">
            <v>Sales &amp; Marketing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13 - 2022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 2013 - 2022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 2013 - 2022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 2007 - 2010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2007 - 2010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6"/>
  <sheetViews>
    <sheetView tabSelected="1" topLeftCell="A88" zoomScaleNormal="100" workbookViewId="0">
      <selection activeCell="C126" sqref="C126"/>
    </sheetView>
  </sheetViews>
  <sheetFormatPr defaultRowHeight="12.75" x14ac:dyDescent="0.35"/>
  <cols>
    <col min="1" max="1" width="15.59765625" bestFit="1" customWidth="1"/>
    <col min="2" max="2" width="37.46484375" bestFit="1" customWidth="1"/>
    <col min="3" max="3" width="15.46484375" bestFit="1" customWidth="1"/>
  </cols>
  <sheetData>
    <row r="1" spans="1:3" ht="23" customHeight="1" x14ac:dyDescent="0.35">
      <c r="A1" s="2"/>
      <c r="B1" s="3" t="s">
        <v>95</v>
      </c>
      <c r="C1" s="3"/>
    </row>
    <row r="2" spans="1:3" ht="76.5" customHeight="1" thickBot="1" x14ac:dyDescent="0.4">
      <c r="A2" s="2"/>
      <c r="B2" s="83" t="s">
        <v>97</v>
      </c>
      <c r="C2" s="83"/>
    </row>
    <row r="3" spans="1:3" ht="13.15" x14ac:dyDescent="0.4">
      <c r="A3" s="2"/>
      <c r="B3" s="44" t="s">
        <v>96</v>
      </c>
      <c r="C3" s="45"/>
    </row>
    <row r="4" spans="1:3" ht="13.15" x14ac:dyDescent="0.4">
      <c r="A4" s="2"/>
      <c r="B4" s="46" t="s">
        <v>21</v>
      </c>
      <c r="C4" s="47"/>
    </row>
    <row r="5" spans="1:3" ht="13.15" x14ac:dyDescent="0.4">
      <c r="A5" s="2"/>
      <c r="B5" s="48" t="s">
        <v>22</v>
      </c>
      <c r="C5" s="49"/>
    </row>
    <row r="6" spans="1:3" ht="13.15" x14ac:dyDescent="0.4">
      <c r="A6" s="2"/>
      <c r="B6" s="50" t="s">
        <v>23</v>
      </c>
      <c r="C6" s="51">
        <v>12</v>
      </c>
    </row>
    <row r="7" spans="1:3" ht="13.5" thickBot="1" x14ac:dyDescent="0.45">
      <c r="A7" s="2"/>
      <c r="B7" s="52" t="s">
        <v>98</v>
      </c>
      <c r="C7" s="53">
        <v>45657</v>
      </c>
    </row>
    <row r="8" spans="1:3" x14ac:dyDescent="0.35">
      <c r="A8" s="2"/>
      <c r="B8" s="54" t="s">
        <v>24</v>
      </c>
      <c r="C8" s="4"/>
    </row>
    <row r="9" spans="1:3" ht="13.15" thickBot="1" x14ac:dyDescent="0.4">
      <c r="A9" s="2"/>
      <c r="B9" s="55" t="s">
        <v>25</v>
      </c>
      <c r="C9" s="43" t="e">
        <f>C11/C8</f>
        <v>#DIV/0!</v>
      </c>
    </row>
    <row r="10" spans="1:3" ht="13.5" thickBot="1" x14ac:dyDescent="0.45">
      <c r="A10" s="2"/>
      <c r="B10" s="41" t="s">
        <v>26</v>
      </c>
      <c r="C10" s="42"/>
    </row>
    <row r="11" spans="1:3" ht="13.15" thickBot="1" x14ac:dyDescent="0.4">
      <c r="A11" s="2"/>
      <c r="B11" s="8" t="s">
        <v>27</v>
      </c>
      <c r="C11" s="9"/>
    </row>
    <row r="12" spans="1:3" ht="13.5" thickBot="1" x14ac:dyDescent="0.45">
      <c r="A12" s="2"/>
      <c r="B12" s="10" t="s">
        <v>28</v>
      </c>
      <c r="C12" s="11"/>
    </row>
    <row r="13" spans="1:3" x14ac:dyDescent="0.35">
      <c r="A13" s="2"/>
      <c r="B13" s="12" t="s">
        <v>29</v>
      </c>
      <c r="C13" s="13"/>
    </row>
    <row r="14" spans="1:3" x14ac:dyDescent="0.35">
      <c r="A14" s="2"/>
      <c r="B14" s="14" t="s">
        <v>30</v>
      </c>
      <c r="C14" s="82"/>
    </row>
    <row r="15" spans="1:3" x14ac:dyDescent="0.35">
      <c r="A15" s="2"/>
      <c r="B15" s="14" t="s">
        <v>31</v>
      </c>
      <c r="C15" s="82"/>
    </row>
    <row r="16" spans="1:3" x14ac:dyDescent="0.35">
      <c r="A16" s="2"/>
      <c r="B16" s="16" t="s">
        <v>1</v>
      </c>
      <c r="C16" s="17">
        <f>SUM(C13:C15)</f>
        <v>0</v>
      </c>
    </row>
    <row r="17" spans="1:3" ht="13.15" thickBot="1" x14ac:dyDescent="0.4">
      <c r="A17" s="2"/>
      <c r="B17" s="6" t="s">
        <v>2</v>
      </c>
      <c r="C17" s="18">
        <f>C11-C16</f>
        <v>0</v>
      </c>
    </row>
    <row r="18" spans="1:3" ht="13.5" thickBot="1" x14ac:dyDescent="0.45">
      <c r="A18" s="2"/>
      <c r="B18" s="10" t="s">
        <v>32</v>
      </c>
      <c r="C18" s="11"/>
    </row>
    <row r="19" spans="1:3" x14ac:dyDescent="0.35">
      <c r="A19" s="2"/>
      <c r="B19" s="19" t="s">
        <v>33</v>
      </c>
      <c r="C19" s="56">
        <f t="shared" ref="C19" si="0">SUM(C20:C21)</f>
        <v>0</v>
      </c>
    </row>
    <row r="20" spans="1:3" x14ac:dyDescent="0.35">
      <c r="A20" s="2"/>
      <c r="B20" s="20" t="s">
        <v>34</v>
      </c>
      <c r="C20" s="57"/>
    </row>
    <row r="21" spans="1:3" x14ac:dyDescent="0.35">
      <c r="A21" s="2"/>
      <c r="B21" s="20" t="s">
        <v>35</v>
      </c>
      <c r="C21" s="57"/>
    </row>
    <row r="22" spans="1:3" x14ac:dyDescent="0.35">
      <c r="A22" s="15"/>
      <c r="B22" s="5" t="s">
        <v>3</v>
      </c>
      <c r="C22" s="58">
        <f t="shared" ref="C22" si="1">SUM(C23:C24)</f>
        <v>0</v>
      </c>
    </row>
    <row r="23" spans="1:3" x14ac:dyDescent="0.35">
      <c r="A23" s="2"/>
      <c r="B23" s="20" t="s">
        <v>36</v>
      </c>
      <c r="C23" s="57"/>
    </row>
    <row r="24" spans="1:3" x14ac:dyDescent="0.35">
      <c r="A24" s="2"/>
      <c r="B24" s="20" t="s">
        <v>37</v>
      </c>
      <c r="C24" s="57"/>
    </row>
    <row r="25" spans="1:3" x14ac:dyDescent="0.35">
      <c r="A25" s="2"/>
      <c r="B25" s="5" t="s">
        <v>4</v>
      </c>
      <c r="C25" s="58">
        <f t="shared" ref="C25" si="2">SUM(C26:C30)</f>
        <v>0</v>
      </c>
    </row>
    <row r="26" spans="1:3" x14ac:dyDescent="0.35">
      <c r="A26" s="2"/>
      <c r="B26" s="20" t="s">
        <v>38</v>
      </c>
      <c r="C26" s="57"/>
    </row>
    <row r="27" spans="1:3" x14ac:dyDescent="0.35">
      <c r="A27" s="2"/>
      <c r="B27" s="20" t="s">
        <v>39</v>
      </c>
      <c r="C27" s="57"/>
    </row>
    <row r="28" spans="1:3" x14ac:dyDescent="0.35">
      <c r="A28" s="2"/>
      <c r="B28" s="20" t="s">
        <v>40</v>
      </c>
      <c r="C28" s="57"/>
    </row>
    <row r="29" spans="1:3" x14ac:dyDescent="0.35">
      <c r="A29" s="2"/>
      <c r="B29" s="20" t="s">
        <v>41</v>
      </c>
      <c r="C29" s="57"/>
    </row>
    <row r="30" spans="1:3" x14ac:dyDescent="0.35">
      <c r="A30" s="2"/>
      <c r="B30" s="20" t="s">
        <v>42</v>
      </c>
      <c r="C30" s="57"/>
    </row>
    <row r="31" spans="1:3" x14ac:dyDescent="0.35">
      <c r="A31" s="2"/>
      <c r="B31" s="5" t="s">
        <v>5</v>
      </c>
      <c r="C31" s="58">
        <f t="shared" ref="C31" si="3">SUM(C32:C34)</f>
        <v>0</v>
      </c>
    </row>
    <row r="32" spans="1:3" x14ac:dyDescent="0.35">
      <c r="A32" s="2"/>
      <c r="B32" s="20" t="s">
        <v>43</v>
      </c>
      <c r="C32" s="57"/>
    </row>
    <row r="33" spans="1:3" x14ac:dyDescent="0.35">
      <c r="A33" s="2"/>
      <c r="B33" s="20" t="s">
        <v>44</v>
      </c>
      <c r="C33" s="57"/>
    </row>
    <row r="34" spans="1:3" x14ac:dyDescent="0.35">
      <c r="A34" s="2"/>
      <c r="B34" s="20" t="s">
        <v>42</v>
      </c>
      <c r="C34" s="57"/>
    </row>
    <row r="35" spans="1:3" x14ac:dyDescent="0.35">
      <c r="A35" s="2"/>
      <c r="B35" s="5" t="s">
        <v>6</v>
      </c>
      <c r="C35" s="58">
        <f t="shared" ref="C35" si="4">+C19+C22+C25+C31</f>
        <v>0</v>
      </c>
    </row>
    <row r="36" spans="1:3" x14ac:dyDescent="0.35">
      <c r="A36" s="2"/>
      <c r="B36" s="5"/>
      <c r="C36" s="58"/>
    </row>
    <row r="37" spans="1:3" ht="13.15" x14ac:dyDescent="0.4">
      <c r="A37" s="2"/>
      <c r="B37" s="21" t="s">
        <v>7</v>
      </c>
      <c r="C37" s="59">
        <f t="shared" ref="C37" si="5">C17-C35</f>
        <v>0</v>
      </c>
    </row>
    <row r="38" spans="1:3" ht="13.15" x14ac:dyDescent="0.4">
      <c r="A38" s="2"/>
      <c r="B38" s="21" t="s">
        <v>45</v>
      </c>
      <c r="C38" s="59">
        <f t="shared" ref="C38" si="6">C37+C33</f>
        <v>0</v>
      </c>
    </row>
    <row r="39" spans="1:3" x14ac:dyDescent="0.35">
      <c r="A39" s="2"/>
      <c r="B39" s="5"/>
      <c r="C39" s="58"/>
    </row>
    <row r="40" spans="1:3" x14ac:dyDescent="0.35">
      <c r="A40" s="2"/>
      <c r="B40" s="5" t="s">
        <v>46</v>
      </c>
      <c r="C40" s="58"/>
    </row>
    <row r="41" spans="1:3" x14ac:dyDescent="0.35">
      <c r="A41" s="2"/>
      <c r="B41" s="14" t="s">
        <v>47</v>
      </c>
      <c r="C41" s="57"/>
    </row>
    <row r="42" spans="1:3" x14ac:dyDescent="0.35">
      <c r="A42" s="2"/>
      <c r="B42" s="14" t="s">
        <v>42</v>
      </c>
      <c r="C42" s="57"/>
    </row>
    <row r="43" spans="1:3" x14ac:dyDescent="0.35">
      <c r="A43" s="2"/>
      <c r="B43" s="5" t="s">
        <v>8</v>
      </c>
      <c r="C43" s="57"/>
    </row>
    <row r="44" spans="1:3" ht="13.15" x14ac:dyDescent="0.4">
      <c r="A44" s="2"/>
      <c r="B44" s="21" t="s">
        <v>9</v>
      </c>
      <c r="C44" s="60">
        <f t="shared" ref="C44" si="7">C37+C41+C42-C43</f>
        <v>0</v>
      </c>
    </row>
    <row r="45" spans="1:3" x14ac:dyDescent="0.35">
      <c r="A45" s="2"/>
      <c r="B45" s="5"/>
      <c r="C45" s="58"/>
    </row>
    <row r="46" spans="1:3" x14ac:dyDescent="0.35">
      <c r="A46" s="2"/>
      <c r="B46" s="5" t="s">
        <v>20</v>
      </c>
      <c r="C46" s="61"/>
    </row>
    <row r="47" spans="1:3" ht="13.15" thickBot="1" x14ac:dyDescent="0.4">
      <c r="A47" s="2"/>
      <c r="B47" s="22"/>
      <c r="C47" s="23"/>
    </row>
    <row r="48" spans="1:3" ht="13.5" thickBot="1" x14ac:dyDescent="0.45">
      <c r="A48" s="2"/>
      <c r="B48" s="7" t="s">
        <v>102</v>
      </c>
      <c r="C48" s="11"/>
    </row>
    <row r="49" spans="1:3" x14ac:dyDescent="0.35">
      <c r="A49" s="2"/>
      <c r="B49" s="19"/>
      <c r="C49" s="62"/>
    </row>
    <row r="50" spans="1:3" x14ac:dyDescent="0.35">
      <c r="A50" s="2"/>
      <c r="B50" s="5" t="s">
        <v>10</v>
      </c>
      <c r="C50" s="63"/>
    </row>
    <row r="51" spans="1:3" x14ac:dyDescent="0.35">
      <c r="A51" s="2"/>
      <c r="B51" s="5" t="s">
        <v>11</v>
      </c>
      <c r="C51" s="63"/>
    </row>
    <row r="52" spans="1:3" x14ac:dyDescent="0.35">
      <c r="A52" s="2"/>
      <c r="B52" s="14" t="s">
        <v>48</v>
      </c>
      <c r="C52" s="64"/>
    </row>
    <row r="53" spans="1:3" x14ac:dyDescent="0.35">
      <c r="A53" s="2"/>
      <c r="B53" s="14" t="s">
        <v>49</v>
      </c>
      <c r="C53" s="64"/>
    </row>
    <row r="54" spans="1:3" x14ac:dyDescent="0.35">
      <c r="A54" s="2"/>
      <c r="B54" s="14" t="s">
        <v>50</v>
      </c>
      <c r="C54" s="65"/>
    </row>
    <row r="55" spans="1:3" x14ac:dyDescent="0.35">
      <c r="A55" s="2"/>
      <c r="B55" s="14" t="s">
        <v>51</v>
      </c>
      <c r="C55" s="64"/>
    </row>
    <row r="56" spans="1:3" x14ac:dyDescent="0.35">
      <c r="A56" s="2"/>
      <c r="B56" s="5" t="s">
        <v>12</v>
      </c>
      <c r="C56" s="63">
        <f t="shared" ref="C56" si="8">SUM(C52:C55)</f>
        <v>0</v>
      </c>
    </row>
    <row r="57" spans="1:3" x14ac:dyDescent="0.35">
      <c r="A57" s="2"/>
      <c r="B57" s="5" t="s">
        <v>13</v>
      </c>
      <c r="C57" s="64"/>
    </row>
    <row r="58" spans="1:3" x14ac:dyDescent="0.35">
      <c r="A58" s="2"/>
      <c r="B58" s="5" t="s">
        <v>14</v>
      </c>
      <c r="C58" s="63">
        <f t="shared" ref="C58" si="9">+C56+C57</f>
        <v>0</v>
      </c>
    </row>
    <row r="59" spans="1:3" x14ac:dyDescent="0.35">
      <c r="A59" s="2"/>
      <c r="B59" s="5" t="s">
        <v>15</v>
      </c>
      <c r="C59" s="63"/>
    </row>
    <row r="60" spans="1:3" x14ac:dyDescent="0.35">
      <c r="A60" s="2"/>
      <c r="B60" s="5" t="s">
        <v>16</v>
      </c>
      <c r="C60" s="63"/>
    </row>
    <row r="61" spans="1:3" x14ac:dyDescent="0.35">
      <c r="A61" s="2"/>
      <c r="B61" s="14" t="s">
        <v>52</v>
      </c>
      <c r="C61" s="64"/>
    </row>
    <row r="62" spans="1:3" x14ac:dyDescent="0.35">
      <c r="A62" s="2"/>
      <c r="B62" s="14" t="s">
        <v>53</v>
      </c>
      <c r="C62" s="64"/>
    </row>
    <row r="63" spans="1:3" x14ac:dyDescent="0.35">
      <c r="A63" s="2"/>
      <c r="B63" s="5" t="s">
        <v>17</v>
      </c>
      <c r="C63" s="63">
        <f t="shared" ref="C63" si="10">+C61+C62</f>
        <v>0</v>
      </c>
    </row>
    <row r="64" spans="1:3" x14ac:dyDescent="0.35">
      <c r="A64" s="2"/>
      <c r="B64" s="5" t="s">
        <v>18</v>
      </c>
      <c r="C64" s="64"/>
    </row>
    <row r="65" spans="1:5" x14ac:dyDescent="0.35">
      <c r="A65" s="2"/>
      <c r="B65" s="5" t="s">
        <v>19</v>
      </c>
      <c r="C65" s="63">
        <f t="shared" ref="C65" si="11">+C63+C64</f>
        <v>0</v>
      </c>
    </row>
    <row r="66" spans="1:5" ht="13.15" thickBot="1" x14ac:dyDescent="0.4">
      <c r="A66" s="2"/>
      <c r="B66" s="24"/>
      <c r="C66" s="24"/>
    </row>
    <row r="67" spans="1:5" ht="13.5" thickBot="1" x14ac:dyDescent="0.45">
      <c r="A67" s="73" t="s">
        <v>54</v>
      </c>
      <c r="B67" s="40"/>
      <c r="C67" s="40"/>
    </row>
    <row r="68" spans="1:5" ht="13.15" x14ac:dyDescent="0.4">
      <c r="A68" s="25" t="s">
        <v>55</v>
      </c>
      <c r="B68" s="75" t="s">
        <v>56</v>
      </c>
      <c r="C68" s="76">
        <v>1</v>
      </c>
    </row>
    <row r="69" spans="1:5" x14ac:dyDescent="0.35">
      <c r="A69" s="26">
        <v>0.2</v>
      </c>
      <c r="B69" s="27" t="s">
        <v>57</v>
      </c>
      <c r="C69" s="66" t="e">
        <f t="shared" ref="C69" si="12">+C13/C11</f>
        <v>#DIV/0!</v>
      </c>
    </row>
    <row r="70" spans="1:5" x14ac:dyDescent="0.35">
      <c r="A70" s="28"/>
      <c r="B70" s="27" t="s">
        <v>58</v>
      </c>
      <c r="C70" s="66" t="e">
        <f t="shared" ref="C70" si="13">C14/C11</f>
        <v>#DIV/0!</v>
      </c>
    </row>
    <row r="71" spans="1:5" x14ac:dyDescent="0.35">
      <c r="A71" s="26">
        <v>0.5</v>
      </c>
      <c r="B71" s="27" t="s">
        <v>59</v>
      </c>
      <c r="C71" s="66" t="e">
        <f t="shared" ref="C71" si="14">+C15/C11</f>
        <v>#DIV/0!</v>
      </c>
    </row>
    <row r="72" spans="1:5" x14ac:dyDescent="0.35">
      <c r="A72" s="26">
        <v>0.7</v>
      </c>
      <c r="B72" s="27" t="s">
        <v>60</v>
      </c>
      <c r="C72" s="66" t="e">
        <f t="shared" ref="C72" si="15">C16/C11</f>
        <v>#DIV/0!</v>
      </c>
    </row>
    <row r="73" spans="1:5" ht="15" customHeight="1" x14ac:dyDescent="0.4">
      <c r="A73" s="26">
        <v>0.3</v>
      </c>
      <c r="B73" s="29" t="s">
        <v>2</v>
      </c>
      <c r="C73" s="67" t="e">
        <f t="shared" ref="C73" si="16">C17/C11</f>
        <v>#DIV/0!</v>
      </c>
      <c r="D73" s="74"/>
      <c r="E73" s="74"/>
    </row>
    <row r="74" spans="1:5" ht="15" customHeight="1" x14ac:dyDescent="0.35">
      <c r="A74" s="26">
        <v>3.5000000000000003E-2</v>
      </c>
      <c r="B74" s="27" t="s">
        <v>61</v>
      </c>
      <c r="C74" s="66" t="e">
        <f t="shared" ref="C74" si="17">+C19/C11</f>
        <v>#DIV/0!</v>
      </c>
    </row>
    <row r="75" spans="1:5" ht="15" customHeight="1" x14ac:dyDescent="0.35">
      <c r="A75" s="30">
        <v>2.9000000000000001E-2</v>
      </c>
      <c r="B75" s="14" t="s">
        <v>62</v>
      </c>
      <c r="C75" s="68" t="e">
        <f>C20/C11</f>
        <v>#DIV/0!</v>
      </c>
    </row>
    <row r="76" spans="1:5" x14ac:dyDescent="0.35">
      <c r="A76" s="30">
        <v>6.0000000000000001E-3</v>
      </c>
      <c r="B76" s="14" t="s">
        <v>63</v>
      </c>
      <c r="C76" s="68" t="e">
        <f>C21/C$11</f>
        <v>#DIV/0!</v>
      </c>
    </row>
    <row r="77" spans="1:5" x14ac:dyDescent="0.35">
      <c r="A77" s="26">
        <v>0.04</v>
      </c>
      <c r="B77" s="27" t="s">
        <v>64</v>
      </c>
      <c r="C77" s="81" t="e">
        <f>+C22/C11</f>
        <v>#DIV/0!</v>
      </c>
    </row>
    <row r="78" spans="1:5" x14ac:dyDescent="0.35">
      <c r="A78" s="30">
        <v>0.02</v>
      </c>
      <c r="B78" s="14" t="s">
        <v>65</v>
      </c>
      <c r="C78" s="68" t="e">
        <f>C23/C$11</f>
        <v>#DIV/0!</v>
      </c>
    </row>
    <row r="79" spans="1:5" x14ac:dyDescent="0.35">
      <c r="A79" s="30">
        <v>0.02</v>
      </c>
      <c r="B79" s="14" t="s">
        <v>66</v>
      </c>
      <c r="C79" s="68" t="e">
        <f>C24/C$11</f>
        <v>#DIV/0!</v>
      </c>
    </row>
    <row r="80" spans="1:5" x14ac:dyDescent="0.35">
      <c r="A80" s="26">
        <v>0.06</v>
      </c>
      <c r="B80" s="27" t="s">
        <v>67</v>
      </c>
      <c r="C80" s="66" t="e">
        <f t="shared" ref="C80" si="18">+C25/C11</f>
        <v>#DIV/0!</v>
      </c>
    </row>
    <row r="81" spans="1:3" x14ac:dyDescent="0.35">
      <c r="A81" s="30">
        <v>1.4999999999999999E-2</v>
      </c>
      <c r="B81" s="20" t="s">
        <v>68</v>
      </c>
      <c r="C81" s="68" t="e">
        <f>C26/C$11</f>
        <v>#DIV/0!</v>
      </c>
    </row>
    <row r="82" spans="1:3" x14ac:dyDescent="0.35">
      <c r="A82" s="30">
        <v>0.02</v>
      </c>
      <c r="B82" s="20" t="s">
        <v>69</v>
      </c>
      <c r="C82" s="68" t="e">
        <f>C27/C$11</f>
        <v>#DIV/0!</v>
      </c>
    </row>
    <row r="83" spans="1:3" x14ac:dyDescent="0.35">
      <c r="A83" s="30">
        <v>0.01</v>
      </c>
      <c r="B83" s="20" t="s">
        <v>70</v>
      </c>
      <c r="C83" s="68" t="e">
        <f>C28/C$11</f>
        <v>#DIV/0!</v>
      </c>
    </row>
    <row r="84" spans="1:3" x14ac:dyDescent="0.35">
      <c r="A84" s="30">
        <v>0.01</v>
      </c>
      <c r="B84" s="20" t="s">
        <v>71</v>
      </c>
      <c r="C84" s="68" t="e">
        <f>C29/C$11</f>
        <v>#DIV/0!</v>
      </c>
    </row>
    <row r="85" spans="1:3" x14ac:dyDescent="0.35">
      <c r="A85" s="30">
        <v>5.0000000000000001E-3</v>
      </c>
      <c r="B85" s="20" t="s">
        <v>72</v>
      </c>
      <c r="C85" s="68" t="e">
        <f>C30/C$11</f>
        <v>#DIV/0!</v>
      </c>
    </row>
    <row r="86" spans="1:3" x14ac:dyDescent="0.35">
      <c r="A86" s="26">
        <v>4.4999999999999998E-2</v>
      </c>
      <c r="B86" s="27" t="s">
        <v>73</v>
      </c>
      <c r="C86" s="66" t="e">
        <f t="shared" ref="C86" si="19">+C31/C11</f>
        <v>#DIV/0!</v>
      </c>
    </row>
    <row r="87" spans="1:3" x14ac:dyDescent="0.35">
      <c r="A87" s="30">
        <v>0.02</v>
      </c>
      <c r="B87" s="20" t="s">
        <v>43</v>
      </c>
      <c r="C87" s="68" t="e">
        <f>C32/C$11</f>
        <v>#DIV/0!</v>
      </c>
    </row>
    <row r="88" spans="1:3" x14ac:dyDescent="0.35">
      <c r="A88" s="31"/>
      <c r="B88" s="20" t="s">
        <v>44</v>
      </c>
      <c r="C88" s="68" t="e">
        <f>C33/C$11</f>
        <v>#DIV/0!</v>
      </c>
    </row>
    <row r="89" spans="1:3" x14ac:dyDescent="0.35">
      <c r="A89" s="30">
        <v>2.5000000000000001E-2</v>
      </c>
      <c r="B89" s="20" t="s">
        <v>42</v>
      </c>
      <c r="C89" s="68" t="e">
        <f>C34/C$11</f>
        <v>#DIV/0!</v>
      </c>
    </row>
    <row r="90" spans="1:3" ht="13.15" x14ac:dyDescent="0.4">
      <c r="A90" s="26">
        <v>0.18</v>
      </c>
      <c r="B90" s="29" t="s">
        <v>74</v>
      </c>
      <c r="C90" s="67" t="e">
        <f t="shared" ref="C90" si="20">+C35/C11</f>
        <v>#DIV/0!</v>
      </c>
    </row>
    <row r="91" spans="1:3" ht="13.15" x14ac:dyDescent="0.4">
      <c r="A91" s="26">
        <v>0.12</v>
      </c>
      <c r="B91" s="32" t="s">
        <v>75</v>
      </c>
      <c r="C91" s="69" t="e">
        <f t="shared" ref="C91" si="21">+C37/C11</f>
        <v>#DIV/0!</v>
      </c>
    </row>
    <row r="92" spans="1:3" ht="13.5" thickBot="1" x14ac:dyDescent="0.45">
      <c r="A92" s="77">
        <v>0.12</v>
      </c>
      <c r="B92" s="78" t="s">
        <v>76</v>
      </c>
      <c r="C92" s="79" t="e">
        <f t="shared" ref="C92" si="22">+C38/C11</f>
        <v>#DIV/0!</v>
      </c>
    </row>
    <row r="93" spans="1:3" ht="13.15" thickBot="1" x14ac:dyDescent="0.4">
      <c r="A93" s="33"/>
      <c r="B93" s="34"/>
      <c r="C93" s="35"/>
    </row>
    <row r="94" spans="1:3" x14ac:dyDescent="0.35">
      <c r="A94" s="28">
        <v>1.5</v>
      </c>
      <c r="B94" s="27" t="s">
        <v>77</v>
      </c>
      <c r="C94" s="70" t="e">
        <f>C56/C61</f>
        <v>#DIV/0!</v>
      </c>
    </row>
    <row r="95" spans="1:3" x14ac:dyDescent="0.35">
      <c r="A95" s="28">
        <v>0.5</v>
      </c>
      <c r="B95" s="27" t="s">
        <v>78</v>
      </c>
      <c r="C95" s="70" t="e">
        <f>C52/C61</f>
        <v>#DIV/0!</v>
      </c>
    </row>
    <row r="96" spans="1:3" x14ac:dyDescent="0.35">
      <c r="A96" s="28">
        <v>3.5</v>
      </c>
      <c r="B96" s="27" t="s">
        <v>79</v>
      </c>
      <c r="C96" s="70" t="e">
        <f>C11/(C53+C54)</f>
        <v>#DIV/0!</v>
      </c>
    </row>
    <row r="97" spans="1:3" x14ac:dyDescent="0.35">
      <c r="A97" s="28">
        <v>3</v>
      </c>
      <c r="B97" s="27" t="s">
        <v>80</v>
      </c>
      <c r="C97" s="70" t="e">
        <f>C11/C58</f>
        <v>#DIV/0!</v>
      </c>
    </row>
    <row r="98" spans="1:3" x14ac:dyDescent="0.35">
      <c r="A98" s="28">
        <v>10</v>
      </c>
      <c r="B98" s="27" t="s">
        <v>100</v>
      </c>
      <c r="C98" s="70" t="e">
        <f>C11/C64</f>
        <v>#DIV/0!</v>
      </c>
    </row>
    <row r="99" spans="1:3" x14ac:dyDescent="0.35">
      <c r="A99" s="28">
        <v>10</v>
      </c>
      <c r="B99" s="27" t="s">
        <v>101</v>
      </c>
      <c r="C99" s="70" t="e">
        <f>C11/(C55-C61)</f>
        <v>#DIV/0!</v>
      </c>
    </row>
    <row r="100" spans="1:3" x14ac:dyDescent="0.35">
      <c r="A100" s="28">
        <v>4</v>
      </c>
      <c r="B100" s="27" t="s">
        <v>81</v>
      </c>
      <c r="C100" s="70" t="e">
        <f>C58/C64</f>
        <v>#DIV/0!</v>
      </c>
    </row>
    <row r="101" spans="1:3" x14ac:dyDescent="0.35">
      <c r="A101" s="28">
        <v>3</v>
      </c>
      <c r="B101" s="27" t="s">
        <v>82</v>
      </c>
      <c r="C101" s="70" t="e">
        <f>C63/C64</f>
        <v>#DIV/0!</v>
      </c>
    </row>
    <row r="102" spans="1:3" x14ac:dyDescent="0.35">
      <c r="A102" s="72">
        <v>0.5</v>
      </c>
      <c r="B102" s="27" t="s">
        <v>83</v>
      </c>
      <c r="C102" s="68" t="e">
        <f>C37/C64</f>
        <v>#DIV/0!</v>
      </c>
    </row>
    <row r="103" spans="1:3" x14ac:dyDescent="0.35">
      <c r="A103" s="72">
        <v>0.3</v>
      </c>
      <c r="B103" s="27" t="s">
        <v>84</v>
      </c>
      <c r="C103" s="68" t="e">
        <f>C91*C97</f>
        <v>#DIV/0!</v>
      </c>
    </row>
    <row r="104" spans="1:3" x14ac:dyDescent="0.35">
      <c r="A104" s="72">
        <v>0.65</v>
      </c>
      <c r="B104" s="27" t="s">
        <v>85</v>
      </c>
      <c r="C104" s="68" t="e">
        <f t="shared" ref="C104" si="23">C35/C73/C11</f>
        <v>#DIV/0!</v>
      </c>
    </row>
    <row r="105" spans="1:3" ht="13.15" thickBot="1" x14ac:dyDescent="0.4">
      <c r="A105" s="36" t="s">
        <v>99</v>
      </c>
      <c r="B105" s="37" t="s">
        <v>86</v>
      </c>
      <c r="C105" s="71" t="e">
        <f t="shared" ref="C105" si="24">C11/C46</f>
        <v>#DIV/0!</v>
      </c>
    </row>
    <row r="106" spans="1:3" x14ac:dyDescent="0.35">
      <c r="A106" s="2"/>
      <c r="B106" s="2"/>
      <c r="C106" s="2"/>
    </row>
    <row r="107" spans="1:3" x14ac:dyDescent="0.35">
      <c r="A107" s="2"/>
      <c r="B107" s="38" t="s">
        <v>0</v>
      </c>
      <c r="C107" s="2"/>
    </row>
    <row r="108" spans="1:3" x14ac:dyDescent="0.35">
      <c r="A108" s="2" t="s">
        <v>29</v>
      </c>
      <c r="B108" s="39">
        <v>0.2</v>
      </c>
      <c r="C108" s="80" t="e">
        <f>C69</f>
        <v>#DIV/0!</v>
      </c>
    </row>
    <row r="109" spans="1:3" x14ac:dyDescent="0.35">
      <c r="A109" s="2" t="s">
        <v>87</v>
      </c>
      <c r="B109" s="1"/>
      <c r="C109" s="80" t="e">
        <f t="shared" ref="C109:C110" si="25">C70</f>
        <v>#DIV/0!</v>
      </c>
    </row>
    <row r="110" spans="1:3" x14ac:dyDescent="0.35">
      <c r="A110" s="2" t="s">
        <v>88</v>
      </c>
      <c r="B110" s="39">
        <v>0.5</v>
      </c>
      <c r="C110" s="80" t="e">
        <f t="shared" si="25"/>
        <v>#DIV/0!</v>
      </c>
    </row>
    <row r="111" spans="1:3" x14ac:dyDescent="0.35">
      <c r="A111" s="2" t="s">
        <v>89</v>
      </c>
      <c r="B111" s="39">
        <v>3.5000000000000003E-2</v>
      </c>
      <c r="C111" s="80" t="e">
        <f>C74</f>
        <v>#DIV/0!</v>
      </c>
    </row>
    <row r="112" spans="1:3" x14ac:dyDescent="0.35">
      <c r="A112" s="2" t="s">
        <v>90</v>
      </c>
      <c r="B112" s="39">
        <v>0.04</v>
      </c>
      <c r="C112" s="80" t="e">
        <f>C77</f>
        <v>#DIV/0!</v>
      </c>
    </row>
    <row r="113" spans="1:3" x14ac:dyDescent="0.35">
      <c r="A113" s="2" t="s">
        <v>91</v>
      </c>
      <c r="B113" s="39">
        <v>0.06</v>
      </c>
      <c r="C113" s="80" t="e">
        <f>C80</f>
        <v>#DIV/0!</v>
      </c>
    </row>
    <row r="114" spans="1:3" x14ac:dyDescent="0.35">
      <c r="A114" s="2" t="s">
        <v>92</v>
      </c>
      <c r="B114" s="39">
        <v>4.4999999999999998E-2</v>
      </c>
      <c r="C114" s="80" t="e">
        <f>C86</f>
        <v>#DIV/0!</v>
      </c>
    </row>
    <row r="115" spans="1:3" x14ac:dyDescent="0.35">
      <c r="A115" s="2" t="s">
        <v>93</v>
      </c>
      <c r="B115" s="39">
        <v>0.12</v>
      </c>
      <c r="C115" s="80" t="e">
        <f>C91</f>
        <v>#DIV/0!</v>
      </c>
    </row>
    <row r="116" spans="1:3" x14ac:dyDescent="0.35">
      <c r="A116" s="2"/>
      <c r="B116" s="2" t="s">
        <v>94</v>
      </c>
      <c r="C116" s="2"/>
    </row>
  </sheetData>
  <mergeCells count="1">
    <mergeCell ref="B2:C2"/>
  </mergeCells>
  <phoneticPr fontId="0" type="noConversion"/>
  <conditionalFormatting sqref="C58">
    <cfRule type="cellIs" dxfId="5" priority="4" operator="equal">
      <formula>#REF!</formula>
    </cfRule>
    <cfRule type="cellIs" dxfId="4" priority="5" operator="lessThan">
      <formula>#REF!</formula>
    </cfRule>
    <cfRule type="cellIs" dxfId="3" priority="6" operator="greaterThan">
      <formula>#REF!</formula>
    </cfRule>
  </conditionalFormatting>
  <conditionalFormatting sqref="C65">
    <cfRule type="cellIs" dxfId="2" priority="1" operator="equal">
      <formula>#REF!</formula>
    </cfRule>
    <cfRule type="cellIs" dxfId="1" priority="2" operator="greaterThan">
      <formula>#REF!</formula>
    </cfRule>
    <cfRule type="cellIs" dxfId="0" priority="3" operator="lessThan">
      <formula>#REF!</formula>
    </cfRule>
  </conditionalFormatting>
  <printOptions headings="1" gridLines="1"/>
  <pageMargins left="0.75" right="0.75" top="1" bottom="1" header="0.5" footer="0.5"/>
  <pageSetup orientation="portrait" horizont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3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3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Shinn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S.Shinn</dc:creator>
  <cp:lastModifiedBy>Emma Jane Wildermuth</cp:lastModifiedBy>
  <cp:lastPrinted>2022-02-17T19:36:18Z</cp:lastPrinted>
  <dcterms:created xsi:type="dcterms:W3CDTF">2001-03-17T20:28:29Z</dcterms:created>
  <dcterms:modified xsi:type="dcterms:W3CDTF">2025-05-01T20:38:19Z</dcterms:modified>
</cp:coreProperties>
</file>